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ébits eaux usées" sheetId="1" state="visible" r:id="rId3"/>
    <sheet name="Débits pluviaux" sheetId="2" state="visible" r:id="rId4"/>
    <sheet name="Collecteur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<sst xmlns="http://schemas.openxmlformats.org/spreadsheetml/2006/main" count="68" uniqueCount="63">
  <si>
    <t xml:space="preserve">CALCUL DES DÉBITS D'EAUX USÉES</t>
  </si>
  <si>
    <t xml:space="preserve">Renseignez les cellules jaunes. Population d'horizon de saturation, pas celle de la première tranche.</t>
  </si>
  <si>
    <t xml:space="preserve">AJBTP® · ajbtp.com</t>
  </si>
  <si>
    <t xml:space="preserve">DONNÉES DU PROJET</t>
  </si>
  <si>
    <t xml:space="preserve">Nombre de logements</t>
  </si>
  <si>
    <t xml:space="preserve">lgts</t>
  </si>
  <si>
    <t xml:space="preserve">Occupants par logement</t>
  </si>
  <si>
    <t xml:space="preserve">hab/lgt</t>
  </si>
  <si>
    <t xml:space="preserve">Dotation en eau potable</t>
  </si>
  <si>
    <t xml:space="preserve">l/hab/jour</t>
  </si>
  <si>
    <t xml:space="preserve">Coefficient de retour à l'égout</t>
  </si>
  <si>
    <t xml:space="preserve">—</t>
  </si>
  <si>
    <t xml:space="preserve">RÉSULTATS</t>
  </si>
  <si>
    <t xml:space="preserve">Population raccordée</t>
  </si>
  <si>
    <t xml:space="preserve">habitants</t>
  </si>
  <si>
    <t xml:space="preserve">Débit moyen journalier</t>
  </si>
  <si>
    <t xml:space="preserve">l/s</t>
  </si>
  <si>
    <t xml:space="preserve">Coefficient de pointe</t>
  </si>
  <si>
    <t xml:space="preserve">Débit de pointe eaux usées</t>
  </si>
  <si>
    <t xml:space="preserve">APPORTS COMPLÉMENTAIRES</t>
  </si>
  <si>
    <t xml:space="preserve">Équipements publics et commerces</t>
  </si>
  <si>
    <t xml:space="preserve">Eaux parasites d'infiltration</t>
  </si>
  <si>
    <t xml:space="preserve">% du débit de pointe</t>
  </si>
  <si>
    <t xml:space="preserve">DÉBIT DE PROJET EAUX USÉES</t>
  </si>
  <si>
    <t xml:space="preserve">Coefficient de pointe : Cp = 1,5 + 2,5 / racine(Qmoy), borné entre 1,5 et 3.</t>
  </si>
  <si>
    <t xml:space="preserve">Dotations usuelles : rural 40-60 · économique 80-100 · standing 120-150 · haut standing 180-250 l/hab/j.</t>
  </si>
  <si>
    <t xml:space="preserve">CALCUL DES DÉBITS D'EAUX PLUVIALES</t>
  </si>
  <si>
    <t xml:space="preserve">Méthode rationnelle — valable pour les bassins de quelques hectares.</t>
  </si>
  <si>
    <t xml:space="preserve">Nature de la surface</t>
  </si>
  <si>
    <t xml:space="preserve">Surface (ha)</t>
  </si>
  <si>
    <t xml:space="preserve">Coefficient C</t>
  </si>
  <si>
    <t xml:space="preserve">C × Surface</t>
  </si>
  <si>
    <t xml:space="preserve">Toitures et terrasses</t>
  </si>
  <si>
    <t xml:space="preserve">Voiries et parkings revêtus</t>
  </si>
  <si>
    <t xml:space="preserve">Trottoirs et surfaces pavées</t>
  </si>
  <si>
    <t xml:space="preserve">Sols compactés</t>
  </si>
  <si>
    <t xml:space="preserve">Espaces verts</t>
  </si>
  <si>
    <t xml:space="preserve">TOTAL</t>
  </si>
  <si>
    <t xml:space="preserve">PARAMÈTRES DE PLUIE</t>
  </si>
  <si>
    <t xml:space="preserve">Période de retour retenue</t>
  </si>
  <si>
    <t xml:space="preserve">ans</t>
  </si>
  <si>
    <t xml:space="preserve">Intensité de pluie</t>
  </si>
  <si>
    <t xml:space="preserve">mm/h</t>
  </si>
  <si>
    <t xml:space="preserve">DÉBIT DE PROJET EAUX PLUVIALES</t>
  </si>
  <si>
    <t xml:space="preserve">Q (l/s) = C × i × A / 3,6   avec i en mm/h et A en hectares.</t>
  </si>
  <si>
    <t xml:space="preserve">L'intensité se lit sur les courbes IDF de la station météo la plus proche, pour une durée égale au temps de concentration.</t>
  </si>
  <si>
    <t xml:space="preserve">DIMENSIONNEMENT DES COLLECTEURS</t>
  </si>
  <si>
    <t xml:space="preserve">Manning-Strickler à pleine section. Les colonnes grisées se calculent seules.</t>
  </si>
  <si>
    <t xml:space="preserve">Tronçon</t>
  </si>
  <si>
    <t xml:space="preserve">Débit (l/s)</t>
  </si>
  <si>
    <t xml:space="preserve">Ø retenu (mm)</t>
  </si>
  <si>
    <t xml:space="preserve">Pente (m/m)</t>
  </si>
  <si>
    <t xml:space="preserve">Ks</t>
  </si>
  <si>
    <t xml:space="preserve">Capacité (l/s)</t>
  </si>
  <si>
    <t xml:space="preserve">Vitesse (m/s)</t>
  </si>
  <si>
    <t xml:space="preserve">Autocurage</t>
  </si>
  <si>
    <t xml:space="preserve">Verdict</t>
  </si>
  <si>
    <t xml:space="preserve">R1 → R2</t>
  </si>
  <si>
    <t xml:space="preserve">R2 → R3</t>
  </si>
  <si>
    <t xml:space="preserve">R3 → Rejet</t>
  </si>
  <si>
    <t xml:space="preserve">Q = Ks × S × Rh^(2/3) × racine(I)   ·   conduite circulaire pleine : S = pi D²/4 et Rh = D/4</t>
  </si>
  <si>
    <t xml:space="preserve">Ks de calcul : béton centrifugé 70-75 · béton coulé en place 60-70 · PVC et PEHD 90-100 · fonte 80-90.</t>
  </si>
  <si>
    <t xml:space="preserve">Vitesse minimale d'autocurage 0,60 m/s · vitesse maximale 4,00 m/s · diamètre minimal 300 mm en domaine public.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</si>
</sst>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0.0"/>
    <numFmt numFmtId="167" formatCode="0.00"/>
    <numFmt numFmtId="168" formatCode="0.000"/>
    <numFmt numFmtId="169" formatCode="0%"/>
    <numFmt numFmtId="170" formatCode="0.000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F2346"/>
      <name val="Arial"/>
      <family val="0"/>
      <charset val="1"/>
    </font>
    <font>
      <i val="true"/>
      <sz val="9"/>
      <color rgb="FF41546E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2"/>
      <color rgb="FF0F2346"/>
      <name val="Arial"/>
      <family val="0"/>
      <charset val="1"/>
    </font>
    <font>
      <b val="true"/>
      <sz val="9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2F4F7"/>
        <bgColor rgb="FFFFF4DE"/>
      </patternFill>
    </fill>
    <fill>
      <patternFill patternType="solid">
        <fgColor rgb="FFFFFF00"/>
        <bgColor rgb="FFFFFF00"/>
      </patternFill>
    </fill>
    <fill>
      <patternFill patternType="solid">
        <fgColor rgb="FFFFF4DE"/>
        <bgColor rgb="FFF2F4F7"/>
      </patternFill>
    </fill>
    <fill>
      <patternFill patternType="solid">
        <fgColor rgb="FF0F2346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EE7"/>
      </left>
      <right style="thin">
        <color rgb="FFD8DEE7"/>
      </right>
      <top style="thin">
        <color rgb="FFD8DEE7"/>
      </top>
      <bottom style="thin">
        <color rgb="FFD8DEE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4DE"/>
      <rgbColor rgb="FFF2F4F7"/>
      <rgbColor rgb="FF660066"/>
      <rgbColor rgb="FFFF8080"/>
      <rgbColor rgb="FF0066CC"/>
      <rgbColor rgb="FFD8DE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1546E"/>
      <rgbColor rgb="FF969696"/>
      <rgbColor rgb="FF0F234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6"/>
    <col collapsed="false" customWidth="true" hidden="false" outlineLevel="0" max="3" min="3" style="0" width="26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2" t="s">
        <v>2</v>
      </c>
    </row>
    <row r="5" customFormat="false" ht="15" hidden="false" customHeight="false" outlineLevel="0" collapsed="false">
      <c r="A5" s="3" t="s">
        <v>3</v>
      </c>
    </row>
    <row r="6" customFormat="false" ht="15" hidden="false" customHeight="false" outlineLevel="0" collapsed="false">
      <c r="A6" s="4" t="s">
        <v>4</v>
      </c>
      <c r="B6" s="5" t="n">
        <v>320</v>
      </c>
      <c r="C6" s="6" t="s">
        <v>5</v>
      </c>
    </row>
    <row r="7" customFormat="false" ht="15" hidden="false" customHeight="false" outlineLevel="0" collapsed="false">
      <c r="A7" s="4" t="s">
        <v>6</v>
      </c>
      <c r="B7" s="7" t="n">
        <v>5</v>
      </c>
      <c r="C7" s="6" t="s">
        <v>7</v>
      </c>
    </row>
    <row r="8" customFormat="false" ht="15" hidden="false" customHeight="false" outlineLevel="0" collapsed="false">
      <c r="A8" s="4" t="s">
        <v>8</v>
      </c>
      <c r="B8" s="5" t="n">
        <v>120</v>
      </c>
      <c r="C8" s="6" t="s">
        <v>9</v>
      </c>
    </row>
    <row r="9" customFormat="false" ht="15" hidden="false" customHeight="false" outlineLevel="0" collapsed="false">
      <c r="A9" s="4" t="s">
        <v>10</v>
      </c>
      <c r="B9" s="8" t="n">
        <v>0.8</v>
      </c>
      <c r="C9" s="6" t="s">
        <v>11</v>
      </c>
    </row>
    <row r="11" customFormat="false" ht="15" hidden="false" customHeight="false" outlineLevel="0" collapsed="false">
      <c r="A11" s="3" t="s">
        <v>12</v>
      </c>
    </row>
    <row r="12" customFormat="false" ht="15" hidden="false" customHeight="false" outlineLevel="0" collapsed="false">
      <c r="A12" s="9" t="s">
        <v>13</v>
      </c>
      <c r="B12" s="10" t="n">
        <f aca="false">ROUND(B6*B7,0)</f>
        <v>1600</v>
      </c>
      <c r="C12" s="6" t="s">
        <v>14</v>
      </c>
    </row>
    <row r="13" customFormat="false" ht="15" hidden="false" customHeight="false" outlineLevel="0" collapsed="false">
      <c r="A13" s="9" t="s">
        <v>15</v>
      </c>
      <c r="B13" s="11" t="n">
        <f aca="false">ROUND(B12*B8*B9/86400,3)</f>
        <v>1.778</v>
      </c>
      <c r="C13" s="6" t="s">
        <v>16</v>
      </c>
    </row>
    <row r="14" customFormat="false" ht="15" hidden="false" customHeight="false" outlineLevel="0" collapsed="false">
      <c r="A14" s="9" t="s">
        <v>17</v>
      </c>
      <c r="B14" s="12" t="n">
        <f aca="false">ROUND(MIN(3,MAX(1.5,1.5+2.5/SQRT(MAX(B13,0.0001)))),2)</f>
        <v>3</v>
      </c>
      <c r="C14" s="6" t="s">
        <v>11</v>
      </c>
    </row>
    <row r="15" customFormat="false" ht="15" hidden="false" customHeight="false" outlineLevel="0" collapsed="false">
      <c r="A15" s="9" t="s">
        <v>18</v>
      </c>
      <c r="B15" s="12" t="n">
        <f aca="false">ROUND(B13*B14,2)</f>
        <v>5.33</v>
      </c>
      <c r="C15" s="6" t="s">
        <v>16</v>
      </c>
    </row>
    <row r="17" customFormat="false" ht="15" hidden="false" customHeight="false" outlineLevel="0" collapsed="false">
      <c r="A17" s="3" t="s">
        <v>19</v>
      </c>
    </row>
    <row r="18" customFormat="false" ht="15" hidden="false" customHeight="false" outlineLevel="0" collapsed="false">
      <c r="A18" s="4" t="s">
        <v>20</v>
      </c>
      <c r="B18" s="8" t="n">
        <v>2.5</v>
      </c>
      <c r="C18" s="6" t="s">
        <v>16</v>
      </c>
    </row>
    <row r="19" customFormat="false" ht="15" hidden="false" customHeight="false" outlineLevel="0" collapsed="false">
      <c r="A19" s="4" t="s">
        <v>21</v>
      </c>
      <c r="B19" s="13" t="n">
        <v>0.15</v>
      </c>
      <c r="C19" s="6" t="s">
        <v>22</v>
      </c>
    </row>
    <row r="21" customFormat="false" ht="15" hidden="false" customHeight="false" outlineLevel="0" collapsed="false">
      <c r="A21" s="14" t="s">
        <v>23</v>
      </c>
      <c r="B21" s="15" t="n">
        <f aca="false">ROUND(B15*(1+B19)+B18,2)</f>
        <v>8.63</v>
      </c>
      <c r="C21" s="16" t="s">
        <v>16</v>
      </c>
    </row>
    <row r="23" customFormat="false" ht="15" hidden="false" customHeight="false" outlineLevel="0" collapsed="false">
      <c r="A23" s="2" t="s">
        <v>24</v>
      </c>
    </row>
    <row r="24" customFormat="false" ht="15" hidden="false" customHeight="false" outlineLevel="0" collapsed="false">
      <c r="A24" s="2" t="s">
        <v>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6"/>
    <col collapsed="false" customWidth="true" hidden="false" outlineLevel="0" max="3" min="3" style="0" width="18"/>
    <col collapsed="false" customWidth="true" hidden="false" outlineLevel="0" max="4" min="4" style="0" width="16"/>
  </cols>
  <sheetData>
    <row r="1" customFormat="false" ht="17.35" hidden="false" customHeight="false" outlineLevel="0" collapsed="false">
      <c r="A1" s="1" t="s">
        <v>26</v>
      </c>
    </row>
    <row r="2" customFormat="false" ht="15" hidden="false" customHeight="false" outlineLevel="0" collapsed="false">
      <c r="A2" s="2" t="s">
        <v>27</v>
      </c>
    </row>
    <row r="4" customFormat="false" ht="25.5" hidden="false" customHeight="true" outlineLevel="0" collapsed="false">
      <c r="A4" s="17" t="s">
        <v>28</v>
      </c>
      <c r="B4" s="17" t="s">
        <v>29</v>
      </c>
      <c r="C4" s="17" t="s">
        <v>30</v>
      </c>
      <c r="D4" s="17" t="s">
        <v>31</v>
      </c>
    </row>
    <row r="5" customFormat="false" ht="15" hidden="false" customHeight="false" outlineLevel="0" collapsed="false">
      <c r="A5" s="18" t="s">
        <v>32</v>
      </c>
      <c r="B5" s="8" t="n">
        <v>1.2</v>
      </c>
      <c r="C5" s="8" t="n">
        <v>0.92</v>
      </c>
      <c r="D5" s="19" t="n">
        <f aca="false">IF(OR(B5="",C5=""),"",ROUND(B5*C5,3))</f>
        <v>1.104</v>
      </c>
    </row>
    <row r="6" customFormat="false" ht="15" hidden="false" customHeight="false" outlineLevel="0" collapsed="false">
      <c r="A6" s="18" t="s">
        <v>33</v>
      </c>
      <c r="B6" s="8" t="n">
        <v>0.85</v>
      </c>
      <c r="C6" s="8" t="n">
        <v>0.9</v>
      </c>
      <c r="D6" s="19" t="n">
        <f aca="false">IF(OR(B6="",C6=""),"",ROUND(B6*C6,3))</f>
        <v>0.765</v>
      </c>
    </row>
    <row r="7" customFormat="false" ht="15" hidden="false" customHeight="false" outlineLevel="0" collapsed="false">
      <c r="A7" s="18" t="s">
        <v>34</v>
      </c>
      <c r="B7" s="8" t="n">
        <v>0.3</v>
      </c>
      <c r="C7" s="8" t="n">
        <v>0.8</v>
      </c>
      <c r="D7" s="19" t="n">
        <f aca="false">IF(OR(B7="",C7=""),"",ROUND(B7*C7,3))</f>
        <v>0.24</v>
      </c>
    </row>
    <row r="8" customFormat="false" ht="15" hidden="false" customHeight="false" outlineLevel="0" collapsed="false">
      <c r="A8" s="18" t="s">
        <v>35</v>
      </c>
      <c r="B8" s="8" t="n">
        <v>0.25</v>
      </c>
      <c r="C8" s="8" t="n">
        <v>0.5</v>
      </c>
      <c r="D8" s="19" t="n">
        <f aca="false">IF(OR(B8="",C8=""),"",ROUND(B8*C8,3))</f>
        <v>0.125</v>
      </c>
    </row>
    <row r="9" customFormat="false" ht="15" hidden="false" customHeight="false" outlineLevel="0" collapsed="false">
      <c r="A9" s="18" t="s">
        <v>36</v>
      </c>
      <c r="B9" s="8" t="n">
        <v>0.9</v>
      </c>
      <c r="C9" s="8" t="n">
        <v>0.18</v>
      </c>
      <c r="D9" s="19" t="n">
        <f aca="false">IF(OR(B9="",C9=""),"",ROUND(B9*C9,3))</f>
        <v>0.162</v>
      </c>
    </row>
    <row r="10" customFormat="false" ht="15" hidden="false" customHeight="false" outlineLevel="0" collapsed="false">
      <c r="A10" s="18"/>
      <c r="B10" s="8"/>
      <c r="C10" s="8"/>
      <c r="D10" s="19" t="str">
        <f aca="false">IF(OR(B10="",C10=""),"",ROUND(B10*C10,3))</f>
        <v/>
      </c>
    </row>
    <row r="11" customFormat="false" ht="15" hidden="false" customHeight="false" outlineLevel="0" collapsed="false">
      <c r="A11" s="18"/>
      <c r="B11" s="8"/>
      <c r="C11" s="8"/>
      <c r="D11" s="19" t="str">
        <f aca="false">IF(OR(B11="",C11=""),"",ROUND(B11*C11,3))</f>
        <v/>
      </c>
    </row>
    <row r="12" customFormat="false" ht="15" hidden="false" customHeight="false" outlineLevel="0" collapsed="false">
      <c r="A12" s="9" t="s">
        <v>37</v>
      </c>
      <c r="B12" s="20" t="n">
        <f aca="false">ROUND(SUM(B5:B11),2)</f>
        <v>3.5</v>
      </c>
      <c r="C12" s="21" t="n">
        <f aca="false">IF(B12=0,"",ROUND(D12/B12,3))</f>
        <v>0.685</v>
      </c>
      <c r="D12" s="21" t="n">
        <f aca="false">ROUND(SUM(D5:D11),3)</f>
        <v>2.396</v>
      </c>
    </row>
    <row r="14" customFormat="false" ht="15" hidden="false" customHeight="false" outlineLevel="0" collapsed="false">
      <c r="A14" s="3" t="s">
        <v>38</v>
      </c>
    </row>
    <row r="15" customFormat="false" ht="15" hidden="false" customHeight="false" outlineLevel="0" collapsed="false">
      <c r="A15" s="4" t="s">
        <v>39</v>
      </c>
      <c r="B15" s="5" t="n">
        <v>10</v>
      </c>
      <c r="C15" s="6" t="s">
        <v>40</v>
      </c>
    </row>
    <row r="16" customFormat="false" ht="15" hidden="false" customHeight="false" outlineLevel="0" collapsed="false">
      <c r="A16" s="4" t="s">
        <v>41</v>
      </c>
      <c r="B16" s="5" t="n">
        <v>70</v>
      </c>
      <c r="C16" s="6" t="s">
        <v>42</v>
      </c>
    </row>
    <row r="18" customFormat="false" ht="15" hidden="false" customHeight="false" outlineLevel="0" collapsed="false">
      <c r="A18" s="14" t="s">
        <v>43</v>
      </c>
      <c r="B18" s="22" t="n">
        <f aca="false">ROUND(D12*B16/3.6,1)</f>
        <v>46.6</v>
      </c>
      <c r="C18" s="16" t="s">
        <v>16</v>
      </c>
    </row>
    <row r="20" customFormat="false" ht="15" hidden="false" customHeight="false" outlineLevel="0" collapsed="false">
      <c r="A20" s="2" t="s">
        <v>44</v>
      </c>
    </row>
    <row r="21" customFormat="false" ht="15" hidden="false" customHeight="false" outlineLevel="0" collapsed="false">
      <c r="A21" s="2" t="s">
        <v>45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4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10"/>
    <col collapsed="false" customWidth="true" hidden="false" outlineLevel="0" max="8" min="6" style="0" width="16"/>
    <col collapsed="false" customWidth="true" hidden="false" outlineLevel="0" max="9" min="9" style="0" width="20"/>
  </cols>
  <sheetData>
    <row r="1" customFormat="false" ht="17.35" hidden="false" customHeight="false" outlineLevel="0" collapsed="false">
      <c r="A1" s="1" t="s">
        <v>46</v>
      </c>
    </row>
    <row r="2" customFormat="false" ht="15" hidden="false" customHeight="false" outlineLevel="0" collapsed="false">
      <c r="A2" s="2" t="s">
        <v>47</v>
      </c>
    </row>
    <row r="4" customFormat="false" ht="30" hidden="false" customHeight="true" outlineLevel="0" collapsed="false">
      <c r="A4" s="17" t="s">
        <v>48</v>
      </c>
      <c r="B4" s="17" t="s">
        <v>49</v>
      </c>
      <c r="C4" s="17" t="s">
        <v>50</v>
      </c>
      <c r="D4" s="17" t="s">
        <v>51</v>
      </c>
      <c r="E4" s="17" t="s">
        <v>52</v>
      </c>
      <c r="F4" s="17" t="s">
        <v>53</v>
      </c>
      <c r="G4" s="17" t="s">
        <v>54</v>
      </c>
      <c r="H4" s="17" t="s">
        <v>55</v>
      </c>
      <c r="I4" s="17" t="s">
        <v>56</v>
      </c>
    </row>
    <row r="5" customFormat="false" ht="15" hidden="false" customHeight="false" outlineLevel="0" collapsed="false">
      <c r="A5" s="23" t="s">
        <v>57</v>
      </c>
      <c r="B5" s="7" t="n">
        <v>62</v>
      </c>
      <c r="C5" s="5" t="n">
        <v>300</v>
      </c>
      <c r="D5" s="24" t="n">
        <v>0.005</v>
      </c>
      <c r="E5" s="5" t="n">
        <v>70</v>
      </c>
      <c r="F5" s="25" t="n">
        <f aca="false">IF(OR(C5="",D5="",E5=""),"",ROUND(E5*(PI()*(C5/1000)^2/4)*((C5/1000)/4)^(2/3)*SQRT(D5)*1000,1))</f>
        <v>62.2</v>
      </c>
      <c r="G5" s="26" t="n">
        <f aca="false">IF(OR(C5="",D5="",E5=""),"",ROUND(E5*((C5/1000)/4)^(2/3)*SQRT(D5),2))</f>
        <v>0.88</v>
      </c>
      <c r="H5" s="27" t="str">
        <f aca="false">IF(G5="","",IF(G5&gt;=0.6,"OK","Insuffisante"))</f>
        <v>OK</v>
      </c>
      <c r="I5" s="28" t="str">
        <f aca="false">IF(OR(F5="",B5=""),"",IF(F5&lt;B5,"Sous-dimensionné",IF(G5&gt;4,"Vitesse excessive",IF(G5&lt;0.6,"Pente à revoir","Conforme"))))</f>
        <v>Conforme</v>
      </c>
    </row>
    <row r="6" customFormat="false" ht="15" hidden="false" customHeight="false" outlineLevel="0" collapsed="false">
      <c r="A6" s="23" t="s">
        <v>58</v>
      </c>
      <c r="B6" s="7" t="n">
        <v>118</v>
      </c>
      <c r="C6" s="5" t="n">
        <v>400</v>
      </c>
      <c r="D6" s="24" t="n">
        <v>0.004</v>
      </c>
      <c r="E6" s="5" t="n">
        <v>70</v>
      </c>
      <c r="F6" s="25" t="n">
        <f aca="false">IF(OR(C6="",D6="",E6=""),"",ROUND(E6*(PI()*(C6/1000)^2/4)*((C6/1000)/4)^(2/3)*SQRT(D6)*1000,1))</f>
        <v>119.9</v>
      </c>
      <c r="G6" s="26" t="n">
        <f aca="false">IF(OR(C6="",D6="",E6=""),"",ROUND(E6*((C6/1000)/4)^(2/3)*SQRT(D6),2))</f>
        <v>0.95</v>
      </c>
      <c r="H6" s="27" t="str">
        <f aca="false">IF(G6="","",IF(G6&gt;=0.6,"OK","Insuffisante"))</f>
        <v>OK</v>
      </c>
      <c r="I6" s="28" t="str">
        <f aca="false">IF(OR(F6="",B6=""),"",IF(F6&lt;B6,"Sous-dimensionné",IF(G6&gt;4,"Vitesse excessive",IF(G6&lt;0.6,"Pente à revoir","Conforme"))))</f>
        <v>Conforme</v>
      </c>
    </row>
    <row r="7" customFormat="false" ht="15" hidden="false" customHeight="false" outlineLevel="0" collapsed="false">
      <c r="A7" s="23" t="s">
        <v>59</v>
      </c>
      <c r="B7" s="7" t="n">
        <v>180</v>
      </c>
      <c r="C7" s="5" t="n">
        <v>500</v>
      </c>
      <c r="D7" s="24" t="n">
        <v>0.003</v>
      </c>
      <c r="E7" s="5" t="n">
        <v>70</v>
      </c>
      <c r="F7" s="25" t="n">
        <f aca="false">IF(OR(C7="",D7="",E7=""),"",ROUND(E7*(PI()*(C7/1000)^2/4)*((C7/1000)/4)^(2/3)*SQRT(D7)*1000,1))</f>
        <v>188.2</v>
      </c>
      <c r="G7" s="26" t="n">
        <f aca="false">IF(OR(C7="",D7="",E7=""),"",ROUND(E7*((C7/1000)/4)^(2/3)*SQRT(D7),2))</f>
        <v>0.96</v>
      </c>
      <c r="H7" s="27" t="str">
        <f aca="false">IF(G7="","",IF(G7&gt;=0.6,"OK","Insuffisante"))</f>
        <v>OK</v>
      </c>
      <c r="I7" s="28" t="str">
        <f aca="false">IF(OR(F7="",B7=""),"",IF(F7&lt;B7,"Sous-dimensionné",IF(G7&gt;4,"Vitesse excessive",IF(G7&lt;0.6,"Pente à revoir","Conforme"))))</f>
        <v>Conforme</v>
      </c>
    </row>
    <row r="8" customFormat="false" ht="15" hidden="false" customHeight="false" outlineLevel="0" collapsed="false">
      <c r="A8" s="23"/>
      <c r="B8" s="7"/>
      <c r="C8" s="5"/>
      <c r="D8" s="24"/>
      <c r="E8" s="5"/>
      <c r="F8" s="25" t="str">
        <f aca="false">IF(OR(C8="",D8="",E8=""),"",ROUND(E8*(PI()*(C8/1000)^2/4)*((C8/1000)/4)^(2/3)*SQRT(D8)*1000,1))</f>
        <v/>
      </c>
      <c r="G8" s="26" t="str">
        <f aca="false">IF(OR(C8="",D8="",E8=""),"",ROUND(E8*((C8/1000)/4)^(2/3)*SQRT(D8),2))</f>
        <v/>
      </c>
      <c r="H8" s="27" t="str">
        <f aca="false">IF(G8="","",IF(G8&gt;=0.6,"OK","Insuffisante"))</f>
        <v/>
      </c>
      <c r="I8" s="28" t="str">
        <f aca="false">IF(OR(F8="",B8=""),"",IF(F8&lt;B8,"Sous-dimensionné",IF(G8&gt;4,"Vitesse excessive",IF(G8&lt;0.6,"Pente à revoir","Conforme"))))</f>
        <v/>
      </c>
    </row>
    <row r="9" customFormat="false" ht="15" hidden="false" customHeight="false" outlineLevel="0" collapsed="false">
      <c r="A9" s="23"/>
      <c r="B9" s="7"/>
      <c r="C9" s="5"/>
      <c r="D9" s="24"/>
      <c r="E9" s="5"/>
      <c r="F9" s="25" t="str">
        <f aca="false">IF(OR(C9="",D9="",E9=""),"",ROUND(E9*(PI()*(C9/1000)^2/4)*((C9/1000)/4)^(2/3)*SQRT(D9)*1000,1))</f>
        <v/>
      </c>
      <c r="G9" s="26" t="str">
        <f aca="false">IF(OR(C9="",D9="",E9=""),"",ROUND(E9*((C9/1000)/4)^(2/3)*SQRT(D9),2))</f>
        <v/>
      </c>
      <c r="H9" s="27" t="str">
        <f aca="false">IF(G9="","",IF(G9&gt;=0.6,"OK","Insuffisante"))</f>
        <v/>
      </c>
      <c r="I9" s="28" t="str">
        <f aca="false">IF(OR(F9="",B9=""),"",IF(F9&lt;B9,"Sous-dimensionné",IF(G9&gt;4,"Vitesse excessive",IF(G9&lt;0.6,"Pente à revoir","Conforme"))))</f>
        <v/>
      </c>
    </row>
    <row r="10" customFormat="false" ht="15" hidden="false" customHeight="false" outlineLevel="0" collapsed="false">
      <c r="A10" s="23"/>
      <c r="B10" s="7"/>
      <c r="C10" s="5"/>
      <c r="D10" s="24"/>
      <c r="E10" s="5"/>
      <c r="F10" s="25" t="str">
        <f aca="false">IF(OR(C10="",D10="",E10=""),"",ROUND(E10*(PI()*(C10/1000)^2/4)*((C10/1000)/4)^(2/3)*SQRT(D10)*1000,1))</f>
        <v/>
      </c>
      <c r="G10" s="26" t="str">
        <f aca="false">IF(OR(C10="",D10="",E10=""),"",ROUND(E10*((C10/1000)/4)^(2/3)*SQRT(D10),2))</f>
        <v/>
      </c>
      <c r="H10" s="27" t="str">
        <f aca="false">IF(G10="","",IF(G10&gt;=0.6,"OK","Insuffisante"))</f>
        <v/>
      </c>
      <c r="I10" s="28" t="str">
        <f aca="false">IF(OR(F10="",B10=""),"",IF(F10&lt;B10,"Sous-dimensionné",IF(G10&gt;4,"Vitesse excessive",IF(G10&lt;0.6,"Pente à revoir","Conforme"))))</f>
        <v/>
      </c>
    </row>
    <row r="11" customFormat="false" ht="15" hidden="false" customHeight="false" outlineLevel="0" collapsed="false">
      <c r="A11" s="23"/>
      <c r="B11" s="7"/>
      <c r="C11" s="5"/>
      <c r="D11" s="24"/>
      <c r="E11" s="5"/>
      <c r="F11" s="25" t="str">
        <f aca="false">IF(OR(C11="",D11="",E11=""),"",ROUND(E11*(PI()*(C11/1000)^2/4)*((C11/1000)/4)^(2/3)*SQRT(D11)*1000,1))</f>
        <v/>
      </c>
      <c r="G11" s="26" t="str">
        <f aca="false">IF(OR(C11="",D11="",E11=""),"",ROUND(E11*((C11/1000)/4)^(2/3)*SQRT(D11),2))</f>
        <v/>
      </c>
      <c r="H11" s="27" t="str">
        <f aca="false">IF(G11="","",IF(G11&gt;=0.6,"OK","Insuffisante"))</f>
        <v/>
      </c>
      <c r="I11" s="28" t="str">
        <f aca="false">IF(OR(F11="",B11=""),"",IF(F11&lt;B11,"Sous-dimensionné",IF(G11&gt;4,"Vitesse excessive",IF(G11&lt;0.6,"Pente à revoir","Conforme"))))</f>
        <v/>
      </c>
    </row>
    <row r="12" customFormat="false" ht="15" hidden="false" customHeight="false" outlineLevel="0" collapsed="false">
      <c r="A12" s="23"/>
      <c r="B12" s="7"/>
      <c r="C12" s="5"/>
      <c r="D12" s="24"/>
      <c r="E12" s="5"/>
      <c r="F12" s="25" t="str">
        <f aca="false">IF(OR(C12="",D12="",E12=""),"",ROUND(E12*(PI()*(C12/1000)^2/4)*((C12/1000)/4)^(2/3)*SQRT(D12)*1000,1))</f>
        <v/>
      </c>
      <c r="G12" s="26" t="str">
        <f aca="false">IF(OR(C12="",D12="",E12=""),"",ROUND(E12*((C12/1000)/4)^(2/3)*SQRT(D12),2))</f>
        <v/>
      </c>
      <c r="H12" s="27" t="str">
        <f aca="false">IF(G12="","",IF(G12&gt;=0.6,"OK","Insuffisante"))</f>
        <v/>
      </c>
      <c r="I12" s="28" t="str">
        <f aca="false">IF(OR(F12="",B12=""),"",IF(F12&lt;B12,"Sous-dimensionné",IF(G12&gt;4,"Vitesse excessive",IF(G12&lt;0.6,"Pente à revoir","Conforme"))))</f>
        <v/>
      </c>
    </row>
    <row r="13" customFormat="false" ht="15" hidden="false" customHeight="false" outlineLevel="0" collapsed="false">
      <c r="A13" s="23"/>
      <c r="B13" s="7"/>
      <c r="C13" s="5"/>
      <c r="D13" s="24"/>
      <c r="E13" s="5"/>
      <c r="F13" s="25" t="str">
        <f aca="false">IF(OR(C13="",D13="",E13=""),"",ROUND(E13*(PI()*(C13/1000)^2/4)*((C13/1000)/4)^(2/3)*SQRT(D13)*1000,1))</f>
        <v/>
      </c>
      <c r="G13" s="26" t="str">
        <f aca="false">IF(OR(C13="",D13="",E13=""),"",ROUND(E13*((C13/1000)/4)^(2/3)*SQRT(D13),2))</f>
        <v/>
      </c>
      <c r="H13" s="27" t="str">
        <f aca="false">IF(G13="","",IF(G13&gt;=0.6,"OK","Insuffisante"))</f>
        <v/>
      </c>
      <c r="I13" s="28" t="str">
        <f aca="false">IF(OR(F13="",B13=""),"",IF(F13&lt;B13,"Sous-dimensionné",IF(G13&gt;4,"Vitesse excessive",IF(G13&lt;0.6,"Pente à revoir","Conforme"))))</f>
        <v/>
      </c>
    </row>
    <row r="14" customFormat="false" ht="15" hidden="false" customHeight="false" outlineLevel="0" collapsed="false">
      <c r="A14" s="23"/>
      <c r="B14" s="7"/>
      <c r="C14" s="5"/>
      <c r="D14" s="24"/>
      <c r="E14" s="5"/>
      <c r="F14" s="25" t="str">
        <f aca="false">IF(OR(C14="",D14="",E14=""),"",ROUND(E14*(PI()*(C14/1000)^2/4)*((C14/1000)/4)^(2/3)*SQRT(D14)*1000,1))</f>
        <v/>
      </c>
      <c r="G14" s="26" t="str">
        <f aca="false">IF(OR(C14="",D14="",E14=""),"",ROUND(E14*((C14/1000)/4)^(2/3)*SQRT(D14),2))</f>
        <v/>
      </c>
      <c r="H14" s="27" t="str">
        <f aca="false">IF(G14="","",IF(G14&gt;=0.6,"OK","Insuffisante"))</f>
        <v/>
      </c>
      <c r="I14" s="28" t="str">
        <f aca="false">IF(OR(F14="",B14=""),"",IF(F14&lt;B14,"Sous-dimensionné",IF(G14&gt;4,"Vitesse excessive",IF(G14&lt;0.6,"Pente à revoir","Conforme"))))</f>
        <v/>
      </c>
    </row>
    <row r="15" customFormat="false" ht="15" hidden="false" customHeight="false" outlineLevel="0" collapsed="false">
      <c r="A15" s="23"/>
      <c r="B15" s="7"/>
      <c r="C15" s="5"/>
      <c r="D15" s="24"/>
      <c r="E15" s="5"/>
      <c r="F15" s="25" t="str">
        <f aca="false">IF(OR(C15="",D15="",E15=""),"",ROUND(E15*(PI()*(C15/1000)^2/4)*((C15/1000)/4)^(2/3)*SQRT(D15)*1000,1))</f>
        <v/>
      </c>
      <c r="G15" s="26" t="str">
        <f aca="false">IF(OR(C15="",D15="",E15=""),"",ROUND(E15*((C15/1000)/4)^(2/3)*SQRT(D15),2))</f>
        <v/>
      </c>
      <c r="H15" s="27" t="str">
        <f aca="false">IF(G15="","",IF(G15&gt;=0.6,"OK","Insuffisante"))</f>
        <v/>
      </c>
      <c r="I15" s="28" t="str">
        <f aca="false">IF(OR(F15="",B15=""),"",IF(F15&lt;B15,"Sous-dimensionné",IF(G15&gt;4,"Vitesse excessive",IF(G15&lt;0.6,"Pente à revoir","Conforme"))))</f>
        <v/>
      </c>
    </row>
    <row r="16" customFormat="false" ht="15" hidden="false" customHeight="false" outlineLevel="0" collapsed="false">
      <c r="A16" s="23"/>
      <c r="B16" s="7"/>
      <c r="C16" s="5"/>
      <c r="D16" s="24"/>
      <c r="E16" s="5"/>
      <c r="F16" s="25" t="str">
        <f aca="false">IF(OR(C16="",D16="",E16=""),"",ROUND(E16*(PI()*(C16/1000)^2/4)*((C16/1000)/4)^(2/3)*SQRT(D16)*1000,1))</f>
        <v/>
      </c>
      <c r="G16" s="26" t="str">
        <f aca="false">IF(OR(C16="",D16="",E16=""),"",ROUND(E16*((C16/1000)/4)^(2/3)*SQRT(D16),2))</f>
        <v/>
      </c>
      <c r="H16" s="27" t="str">
        <f aca="false">IF(G16="","",IF(G16&gt;=0.6,"OK","Insuffisante"))</f>
        <v/>
      </c>
      <c r="I16" s="28" t="str">
        <f aca="false">IF(OR(F16="",B16=""),"",IF(F16&lt;B16,"Sous-dimensionné",IF(G16&gt;4,"Vitesse excessive",IF(G16&lt;0.6,"Pente à revoir","Conforme"))))</f>
        <v/>
      </c>
    </row>
    <row r="17" customFormat="false" ht="15" hidden="false" customHeight="false" outlineLevel="0" collapsed="false">
      <c r="A17" s="23"/>
      <c r="B17" s="7"/>
      <c r="C17" s="5"/>
      <c r="D17" s="24"/>
      <c r="E17" s="5"/>
      <c r="F17" s="25" t="str">
        <f aca="false">IF(OR(C17="",D17="",E17=""),"",ROUND(E17*(PI()*(C17/1000)^2/4)*((C17/1000)/4)^(2/3)*SQRT(D17)*1000,1))</f>
        <v/>
      </c>
      <c r="G17" s="26" t="str">
        <f aca="false">IF(OR(C17="",D17="",E17=""),"",ROUND(E17*((C17/1000)/4)^(2/3)*SQRT(D17),2))</f>
        <v/>
      </c>
      <c r="H17" s="27" t="str">
        <f aca="false">IF(G17="","",IF(G17&gt;=0.6,"OK","Insuffisante"))</f>
        <v/>
      </c>
      <c r="I17" s="28" t="str">
        <f aca="false">IF(OR(F17="",B17=""),"",IF(F17&lt;B17,"Sous-dimensionné",IF(G17&gt;4,"Vitesse excessive",IF(G17&lt;0.6,"Pente à revoir","Conforme"))))</f>
        <v/>
      </c>
    </row>
    <row r="18" customFormat="false" ht="15" hidden="false" customHeight="false" outlineLevel="0" collapsed="false">
      <c r="A18" s="23"/>
      <c r="B18" s="7"/>
      <c r="C18" s="5"/>
      <c r="D18" s="24"/>
      <c r="E18" s="5"/>
      <c r="F18" s="25" t="str">
        <f aca="false">IF(OR(C18="",D18="",E18=""),"",ROUND(E18*(PI()*(C18/1000)^2/4)*((C18/1000)/4)^(2/3)*SQRT(D18)*1000,1))</f>
        <v/>
      </c>
      <c r="G18" s="26" t="str">
        <f aca="false">IF(OR(C18="",D18="",E18=""),"",ROUND(E18*((C18/1000)/4)^(2/3)*SQRT(D18),2))</f>
        <v/>
      </c>
      <c r="H18" s="27" t="str">
        <f aca="false">IF(G18="","",IF(G18&gt;=0.6,"OK","Insuffisante"))</f>
        <v/>
      </c>
      <c r="I18" s="28" t="str">
        <f aca="false">IF(OR(F18="",B18=""),"",IF(F18&lt;B18,"Sous-dimensionné",IF(G18&gt;4,"Vitesse excessive",IF(G18&lt;0.6,"Pente à revoir","Conforme"))))</f>
        <v/>
      </c>
    </row>
    <row r="19" customFormat="false" ht="15" hidden="false" customHeight="false" outlineLevel="0" collapsed="false">
      <c r="A19" s="23"/>
      <c r="B19" s="7"/>
      <c r="C19" s="5"/>
      <c r="D19" s="24"/>
      <c r="E19" s="5"/>
      <c r="F19" s="25" t="str">
        <f aca="false">IF(OR(C19="",D19="",E19=""),"",ROUND(E19*(PI()*(C19/1000)^2/4)*((C19/1000)/4)^(2/3)*SQRT(D19)*1000,1))</f>
        <v/>
      </c>
      <c r="G19" s="26" t="str">
        <f aca="false">IF(OR(C19="",D19="",E19=""),"",ROUND(E19*((C19/1000)/4)^(2/3)*SQRT(D19),2))</f>
        <v/>
      </c>
      <c r="H19" s="27" t="str">
        <f aca="false">IF(G19="","",IF(G19&gt;=0.6,"OK","Insuffisante"))</f>
        <v/>
      </c>
      <c r="I19" s="28" t="str">
        <f aca="false">IF(OR(F19="",B19=""),"",IF(F19&lt;B19,"Sous-dimensionné",IF(G19&gt;4,"Vitesse excessive",IF(G19&lt;0.6,"Pente à revoir","Conforme"))))</f>
        <v/>
      </c>
    </row>
    <row r="20" customFormat="false" ht="15" hidden="false" customHeight="false" outlineLevel="0" collapsed="false">
      <c r="A20" s="23"/>
      <c r="B20" s="7"/>
      <c r="C20" s="5"/>
      <c r="D20" s="24"/>
      <c r="E20" s="5"/>
      <c r="F20" s="25" t="str">
        <f aca="false">IF(OR(C20="",D20="",E20=""),"",ROUND(E20*(PI()*(C20/1000)^2/4)*((C20/1000)/4)^(2/3)*SQRT(D20)*1000,1))</f>
        <v/>
      </c>
      <c r="G20" s="26" t="str">
        <f aca="false">IF(OR(C20="",D20="",E20=""),"",ROUND(E20*((C20/1000)/4)^(2/3)*SQRT(D20),2))</f>
        <v/>
      </c>
      <c r="H20" s="27" t="str">
        <f aca="false">IF(G20="","",IF(G20&gt;=0.6,"OK","Insuffisante"))</f>
        <v/>
      </c>
      <c r="I20" s="28" t="str">
        <f aca="false">IF(OR(F20="",B20=""),"",IF(F20&lt;B20,"Sous-dimensionné",IF(G20&gt;4,"Vitesse excessive",IF(G20&lt;0.6,"Pente à revoir","Conforme"))))</f>
        <v/>
      </c>
    </row>
    <row r="21" customFormat="false" ht="15" hidden="false" customHeight="false" outlineLevel="0" collapsed="false">
      <c r="A21" s="23"/>
      <c r="B21" s="7"/>
      <c r="C21" s="5"/>
      <c r="D21" s="24"/>
      <c r="E21" s="5"/>
      <c r="F21" s="25" t="str">
        <f aca="false">IF(OR(C21="",D21="",E21=""),"",ROUND(E21*(PI()*(C21/1000)^2/4)*((C21/1000)/4)^(2/3)*SQRT(D21)*1000,1))</f>
        <v/>
      </c>
      <c r="G21" s="26" t="str">
        <f aca="false">IF(OR(C21="",D21="",E21=""),"",ROUND(E21*((C21/1000)/4)^(2/3)*SQRT(D21),2))</f>
        <v/>
      </c>
      <c r="H21" s="27" t="str">
        <f aca="false">IF(G21="","",IF(G21&gt;=0.6,"OK","Insuffisante"))</f>
        <v/>
      </c>
      <c r="I21" s="28" t="str">
        <f aca="false">IF(OR(F21="",B21=""),"",IF(F21&lt;B21,"Sous-dimensionné",IF(G21&gt;4,"Vitesse excessive",IF(G21&lt;0.6,"Pente à revoir","Conforme"))))</f>
        <v/>
      </c>
    </row>
    <row r="22" customFormat="false" ht="15" hidden="false" customHeight="false" outlineLevel="0" collapsed="false">
      <c r="A22" s="23"/>
      <c r="B22" s="7"/>
      <c r="C22" s="5"/>
      <c r="D22" s="24"/>
      <c r="E22" s="5"/>
      <c r="F22" s="25" t="str">
        <f aca="false">IF(OR(C22="",D22="",E22=""),"",ROUND(E22*(PI()*(C22/1000)^2/4)*((C22/1000)/4)^(2/3)*SQRT(D22)*1000,1))</f>
        <v/>
      </c>
      <c r="G22" s="26" t="str">
        <f aca="false">IF(OR(C22="",D22="",E22=""),"",ROUND(E22*((C22/1000)/4)^(2/3)*SQRT(D22),2))</f>
        <v/>
      </c>
      <c r="H22" s="27" t="str">
        <f aca="false">IF(G22="","",IF(G22&gt;=0.6,"OK","Insuffisante"))</f>
        <v/>
      </c>
      <c r="I22" s="28" t="str">
        <f aca="false">IF(OR(F22="",B22=""),"",IF(F22&lt;B22,"Sous-dimensionné",IF(G22&gt;4,"Vitesse excessive",IF(G22&lt;0.6,"Pente à revoir","Conforme"))))</f>
        <v/>
      </c>
    </row>
    <row r="23" customFormat="false" ht="15" hidden="false" customHeight="false" outlineLevel="0" collapsed="false">
      <c r="A23" s="23"/>
      <c r="B23" s="7"/>
      <c r="C23" s="5"/>
      <c r="D23" s="24"/>
      <c r="E23" s="5"/>
      <c r="F23" s="25" t="str">
        <f aca="false">IF(OR(C23="",D23="",E23=""),"",ROUND(E23*(PI()*(C23/1000)^2/4)*((C23/1000)/4)^(2/3)*SQRT(D23)*1000,1))</f>
        <v/>
      </c>
      <c r="G23" s="26" t="str">
        <f aca="false">IF(OR(C23="",D23="",E23=""),"",ROUND(E23*((C23/1000)/4)^(2/3)*SQRT(D23),2))</f>
        <v/>
      </c>
      <c r="H23" s="27" t="str">
        <f aca="false">IF(G23="","",IF(G23&gt;=0.6,"OK","Insuffisante"))</f>
        <v/>
      </c>
      <c r="I23" s="28" t="str">
        <f aca="false">IF(OR(F23="",B23=""),"",IF(F23&lt;B23,"Sous-dimensionné",IF(G23&gt;4,"Vitesse excessive",IF(G23&lt;0.6,"Pente à revoir","Conforme"))))</f>
        <v/>
      </c>
    </row>
    <row r="24" customFormat="false" ht="15" hidden="false" customHeight="false" outlineLevel="0" collapsed="false">
      <c r="A24" s="23"/>
      <c r="B24" s="7"/>
      <c r="C24" s="5"/>
      <c r="D24" s="24"/>
      <c r="E24" s="5"/>
      <c r="F24" s="25" t="str">
        <f aca="false">IF(OR(C24="",D24="",E24=""),"",ROUND(E24*(PI()*(C24/1000)^2/4)*((C24/1000)/4)^(2/3)*SQRT(D24)*1000,1))</f>
        <v/>
      </c>
      <c r="G24" s="26" t="str">
        <f aca="false">IF(OR(C24="",D24="",E24=""),"",ROUND(E24*((C24/1000)/4)^(2/3)*SQRT(D24),2))</f>
        <v/>
      </c>
      <c r="H24" s="27" t="str">
        <f aca="false">IF(G24="","",IF(G24&gt;=0.6,"OK","Insuffisante"))</f>
        <v/>
      </c>
      <c r="I24" s="28" t="str">
        <f aca="false">IF(OR(F24="",B24=""),"",IF(F24&lt;B24,"Sous-dimensionné",IF(G24&gt;4,"Vitesse excessive",IF(G24&lt;0.6,"Pente à revoir","Conforme"))))</f>
        <v/>
      </c>
    </row>
    <row r="25" customFormat="false" ht="15" hidden="false" customHeight="false" outlineLevel="0" collapsed="false">
      <c r="A25" s="23"/>
      <c r="B25" s="7"/>
      <c r="C25" s="5"/>
      <c r="D25" s="24"/>
      <c r="E25" s="5"/>
      <c r="F25" s="25" t="str">
        <f aca="false">IF(OR(C25="",D25="",E25=""),"",ROUND(E25*(PI()*(C25/1000)^2/4)*((C25/1000)/4)^(2/3)*SQRT(D25)*1000,1))</f>
        <v/>
      </c>
      <c r="G25" s="26" t="str">
        <f aca="false">IF(OR(C25="",D25="",E25=""),"",ROUND(E25*((C25/1000)/4)^(2/3)*SQRT(D25),2))</f>
        <v/>
      </c>
      <c r="H25" s="27" t="str">
        <f aca="false">IF(G25="","",IF(G25&gt;=0.6,"OK","Insuffisante"))</f>
        <v/>
      </c>
      <c r="I25" s="28" t="str">
        <f aca="false">IF(OR(F25="",B25=""),"",IF(F25&lt;B25,"Sous-dimensionné",IF(G25&gt;4,"Vitesse excessive",IF(G25&lt;0.6,"Pente à revoir","Conforme"))))</f>
        <v/>
      </c>
    </row>
    <row r="26" customFormat="false" ht="15" hidden="false" customHeight="false" outlineLevel="0" collapsed="false">
      <c r="A26" s="23"/>
      <c r="B26" s="7"/>
      <c r="C26" s="5"/>
      <c r="D26" s="24"/>
      <c r="E26" s="5"/>
      <c r="F26" s="25" t="str">
        <f aca="false">IF(OR(C26="",D26="",E26=""),"",ROUND(E26*(PI()*(C26/1000)^2/4)*((C26/1000)/4)^(2/3)*SQRT(D26)*1000,1))</f>
        <v/>
      </c>
      <c r="G26" s="26" t="str">
        <f aca="false">IF(OR(C26="",D26="",E26=""),"",ROUND(E26*((C26/1000)/4)^(2/3)*SQRT(D26),2))</f>
        <v/>
      </c>
      <c r="H26" s="27" t="str">
        <f aca="false">IF(G26="","",IF(G26&gt;=0.6,"OK","Insuffisante"))</f>
        <v/>
      </c>
      <c r="I26" s="28" t="str">
        <f aca="false">IF(OR(F26="",B26=""),"",IF(F26&lt;B26,"Sous-dimensionné",IF(G26&gt;4,"Vitesse excessive",IF(G26&lt;0.6,"Pente à revoir","Conforme"))))</f>
        <v/>
      </c>
    </row>
    <row r="27" customFormat="false" ht="15" hidden="false" customHeight="false" outlineLevel="0" collapsed="false">
      <c r="A27" s="23"/>
      <c r="B27" s="7"/>
      <c r="C27" s="5"/>
      <c r="D27" s="24"/>
      <c r="E27" s="5"/>
      <c r="F27" s="25" t="str">
        <f aca="false">IF(OR(C27="",D27="",E27=""),"",ROUND(E27*(PI()*(C27/1000)^2/4)*((C27/1000)/4)^(2/3)*SQRT(D27)*1000,1))</f>
        <v/>
      </c>
      <c r="G27" s="26" t="str">
        <f aca="false">IF(OR(C27="",D27="",E27=""),"",ROUND(E27*((C27/1000)/4)^(2/3)*SQRT(D27),2))</f>
        <v/>
      </c>
      <c r="H27" s="27" t="str">
        <f aca="false">IF(G27="","",IF(G27&gt;=0.6,"OK","Insuffisante"))</f>
        <v/>
      </c>
      <c r="I27" s="28" t="str">
        <f aca="false">IF(OR(F27="",B27=""),"",IF(F27&lt;B27,"Sous-dimensionné",IF(G27&gt;4,"Vitesse excessive",IF(G27&lt;0.6,"Pente à revoir","Conforme"))))</f>
        <v/>
      </c>
    </row>
    <row r="28" customFormat="false" ht="15" hidden="false" customHeight="false" outlineLevel="0" collapsed="false">
      <c r="A28" s="23"/>
      <c r="B28" s="7"/>
      <c r="C28" s="5"/>
      <c r="D28" s="24"/>
      <c r="E28" s="5"/>
      <c r="F28" s="25" t="str">
        <f aca="false">IF(OR(C28="",D28="",E28=""),"",ROUND(E28*(PI()*(C28/1000)^2/4)*((C28/1000)/4)^(2/3)*SQRT(D28)*1000,1))</f>
        <v/>
      </c>
      <c r="G28" s="26" t="str">
        <f aca="false">IF(OR(C28="",D28="",E28=""),"",ROUND(E28*((C28/1000)/4)^(2/3)*SQRT(D28),2))</f>
        <v/>
      </c>
      <c r="H28" s="27" t="str">
        <f aca="false">IF(G28="","",IF(G28&gt;=0.6,"OK","Insuffisante"))</f>
        <v/>
      </c>
      <c r="I28" s="28" t="str">
        <f aca="false">IF(OR(F28="",B28=""),"",IF(F28&lt;B28,"Sous-dimensionné",IF(G28&gt;4,"Vitesse excessive",IF(G28&lt;0.6,"Pente à revoir","Conforme"))))</f>
        <v/>
      </c>
    </row>
    <row r="29" customFormat="false" ht="15" hidden="false" customHeight="false" outlineLevel="0" collapsed="false">
      <c r="A29" s="23"/>
      <c r="B29" s="7"/>
      <c r="C29" s="5"/>
      <c r="D29" s="24"/>
      <c r="E29" s="5"/>
      <c r="F29" s="25" t="str">
        <f aca="false">IF(OR(C29="",D29="",E29=""),"",ROUND(E29*(PI()*(C29/1000)^2/4)*((C29/1000)/4)^(2/3)*SQRT(D29)*1000,1))</f>
        <v/>
      </c>
      <c r="G29" s="26" t="str">
        <f aca="false">IF(OR(C29="",D29="",E29=""),"",ROUND(E29*((C29/1000)/4)^(2/3)*SQRT(D29),2))</f>
        <v/>
      </c>
      <c r="H29" s="27" t="str">
        <f aca="false">IF(G29="","",IF(G29&gt;=0.6,"OK","Insuffisante"))</f>
        <v/>
      </c>
      <c r="I29" s="28" t="str">
        <f aca="false">IF(OR(F29="",B29=""),"",IF(F29&lt;B29,"Sous-dimensionné",IF(G29&gt;4,"Vitesse excessive",IF(G29&lt;0.6,"Pente à revoir","Conforme"))))</f>
        <v/>
      </c>
    </row>
    <row r="32" customFormat="false" ht="15" hidden="false" customHeight="false" outlineLevel="0" collapsed="false">
      <c r="A32" s="2" t="s">
        <v>60</v>
      </c>
    </row>
    <row r="33" customFormat="false" ht="15" hidden="false" customHeight="false" outlineLevel="0" collapsed="false">
      <c r="A33" s="2" t="s">
        <v>61</v>
      </c>
    </row>
    <row r="34" customFormat="false" ht="15" hidden="false" customHeight="false" outlineLevel="0" collapsed="false">
      <c r="A34" s="2" t="s">
        <v>62</v>
      </c>
    </row>
  </sheetData>
  <dataValidations count="1">
    <dataValidation allowBlank="true" errorStyle="stop" operator="between" showDropDown="false" showErrorMessage="false" showInputMessage="false" sqref="E5:E29" type="list">
      <formula1>"70,75,60,90,100,80"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2026-09-07T15:57:01Z</dcterms:created>
  <dc:creator>openpyxl</dc:creator>
  <dc:description/>
  <dc:language>en-US</dc:language>
  <cp:lastModifiedBy/>
  <dcterms:modified xsi:type="dcterms:W3CDTF">2026-09-07T15:57:01Z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